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OI Calculator" sheetId="1" state="visible" r:id="rId3"/>
    <sheet name="Pre-Purchase Check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<sst xmlns="http://schemas.openxmlformats.org/spreadsheetml/2006/main" count="88" uniqueCount="88">
  <si>
    <t xml:space="preserve">TECH INVESTMENT ROI CALCULATOR</t>
  </si>
  <si>
    <t xml:space="preserve">A practical tool for SME CFOs — based on the Three-Bucket Framework</t>
  </si>
  <si>
    <t xml:space="preserve">Blue cells = your inputs  |  Green cells = calculated results</t>
  </si>
  <si>
    <t xml:space="preserve">INVESTMENT OVERVIEW</t>
  </si>
  <si>
    <t xml:space="preserve">Software / tool name</t>
  </si>
  <si>
    <t xml:space="preserve">e.g., HubSpot CRM, NetSuite, etc.</t>
  </si>
  <si>
    <t xml:space="preserve">Annual license / subscription cost</t>
  </si>
  <si>
    <t xml:space="preserve">Sticker price per year</t>
  </si>
  <si>
    <t xml:space="preserve">Implementation &amp; onboarding cost (one-time)</t>
  </si>
  <si>
    <t xml:space="preserve">Consultant + internal setup hours</t>
  </si>
  <si>
    <t xml:space="preserve">Contract length (years)</t>
  </si>
  <si>
    <t xml:space="preserve">Used to amortize one-time costs</t>
  </si>
  <si>
    <t xml:space="preserve">Internal IT maintenance (annual hours)</t>
  </si>
  <si>
    <t xml:space="preserve">Hours your team spends supporting the tool</t>
  </si>
  <si>
    <t xml:space="preserve">IT staff fully loaded hourly rate</t>
  </si>
  <si>
    <t xml:space="preserve">Salary + benefits + overhead ÷ 2,080 hrs</t>
  </si>
  <si>
    <t xml:space="preserve">Training hours (total across all trainees)</t>
  </si>
  <si>
    <t xml:space="preserve">Sum of hours for every person trained</t>
  </si>
  <si>
    <t xml:space="preserve">Average trainee fully loaded hourly rate</t>
  </si>
  <si>
    <t xml:space="preserve">Integration / middleware annual cost</t>
  </si>
  <si>
    <t xml:space="preserve">API connectors, Zapier, middleware, etc.</t>
  </si>
  <si>
    <t xml:space="preserve">TOTAL INVESTMENT COST (FULLY LOADED)</t>
  </si>
  <si>
    <t xml:space="preserve">Amortized one-time cost (per year)</t>
  </si>
  <si>
    <t xml:space="preserve">Implementation ÷ contract years</t>
  </si>
  <si>
    <t xml:space="preserve">Annual IT maintenance cost</t>
  </si>
  <si>
    <t xml:space="preserve">Amortized training cost (per year)</t>
  </si>
  <si>
    <t xml:space="preserve">TOTAL ANNUAL INVESTMENT</t>
  </si>
  <si>
    <t xml:space="preserve">License + amortized costs + IT + integration</t>
  </si>
  <si>
    <t xml:space="preserve">TOTAL COST OVER CONTRACT</t>
  </si>
  <si>
    <t xml:space="preserve">BUCKET 1: DIRECT COST SAVINGS</t>
  </si>
  <si>
    <t xml:space="preserve">Old system / process annual cost</t>
  </si>
  <si>
    <t xml:space="preserve">What were you paying before? Include everything.</t>
  </si>
  <si>
    <t xml:space="preserve">Other eliminated costs (annual)</t>
  </si>
  <si>
    <t xml:space="preserve">Paper, postage, third-party services now replaced</t>
  </si>
  <si>
    <t xml:space="preserve">DIRECT COST SAVINGS (annual)</t>
  </si>
  <si>
    <t xml:space="preserve">(Old costs) − (New fully loaded cost)</t>
  </si>
  <si>
    <t xml:space="preserve">BUCKET 2: OPERATIONAL EFFICIENCY (HOURS RECOVERED)</t>
  </si>
  <si>
    <t xml:space="preserve">Hours saved per week (estimated)</t>
  </si>
  <si>
    <t xml:space="preserve">Sum across all users of the tool</t>
  </si>
  <si>
    <t xml:space="preserve">Optimism bias adjustment factor</t>
  </si>
  <si>
    <t xml:space="preserve">Use 70% — people overestimate time saved</t>
  </si>
  <si>
    <t xml:space="preserve">Adjusted hours saved per week</t>
  </si>
  <si>
    <t xml:space="preserve">Average fully loaded hourly rate of those users</t>
  </si>
  <si>
    <t xml:space="preserve">% of saved time redeployed to productive work</t>
  </si>
  <si>
    <t xml:space="preserve">Be honest. If people aren't redeploying time, this is 0%.</t>
  </si>
  <si>
    <t xml:space="preserve">EFFICIENCY VALUE (annual)</t>
  </si>
  <si>
    <t xml:space="preserve">Adj. hours × rate × 52 weeks × redeployment %</t>
  </si>
  <si>
    <t xml:space="preserve">BUCKET 3: ERROR RATE REDUCTION</t>
  </si>
  <si>
    <t xml:space="preserve">Old error rate (%)</t>
  </si>
  <si>
    <t xml:space="preserve">Errors ÷ total transactions in the old process</t>
  </si>
  <si>
    <t xml:space="preserve">New error rate (%)</t>
  </si>
  <si>
    <t xml:space="preserve">Annual volume of transactions</t>
  </si>
  <si>
    <t xml:space="preserve">Average cost per error</t>
  </si>
  <si>
    <t xml:space="preserve">Rework + refund + shipping + customer impact</t>
  </si>
  <si>
    <t xml:space="preserve">ERROR REDUCTION VALUE (annual)</t>
  </si>
  <si>
    <t xml:space="preserve">MASTER ROI CALCULATION</t>
  </si>
  <si>
    <t xml:space="preserve">Total annual value (all 3 buckets)</t>
  </si>
  <si>
    <t xml:space="preserve">Total annual investment (fully loaded)</t>
  </si>
  <si>
    <t xml:space="preserve">NET ANNUAL VALUE</t>
  </si>
  <si>
    <t xml:space="preserve">ROI (%)</t>
  </si>
  <si>
    <t xml:space="preserve">PAYBACK PERIOD (months)</t>
  </si>
  <si>
    <t xml:space="preserve">Total investment ÷ monthly value. Target: under 18 months.</t>
  </si>
  <si>
    <t xml:space="preserve">DECISION GUIDE</t>
  </si>
  <si>
    <t xml:space="preserve">ROI &gt; 30% and payback &lt; 12 months</t>
  </si>
  <si>
    <t xml:space="preserve">Strong investment — renew / expand</t>
  </si>
  <si>
    <t xml:space="preserve">ROI 10–30% and payback 12–18 months</t>
  </si>
  <si>
    <t xml:space="preserve">Acceptable — optimize adoption first</t>
  </si>
  <si>
    <t xml:space="preserve">ROI &lt; 10% or payback &gt; 18 months</t>
  </si>
  <si>
    <t xml:space="preserve">Investigate — review implementation or cut</t>
  </si>
  <si>
    <t xml:space="preserve">ROI negative</t>
  </si>
  <si>
    <t xml:space="preserve">Cut or renegotiate immediately</t>
  </si>
  <si>
    <t xml:space="preserve">PRE-PURCHASE CHECKLIST</t>
  </si>
  <si>
    <t xml:space="preserve">Complete BEFORE signing any software contract. Review at renewal.</t>
  </si>
  <si>
    <t xml:space="preserve">1</t>
  </si>
  <si>
    <t xml:space="preserve">What specific cost are we eliminating or reducing?</t>
  </si>
  <si>
    <t xml:space="preserve">Name the line item. Not 'we'll be more efficient.'</t>
  </si>
  <si>
    <t xml:space="preserve">2</t>
  </si>
  <si>
    <t xml:space="preserve">What is the measurable before-state?</t>
  </si>
  <si>
    <t xml:space="preserve">Hours per process, error rate, current cost — write the numbers.</t>
  </si>
  <si>
    <t xml:space="preserve">3</t>
  </si>
  <si>
    <t xml:space="preserve">Who will use this tool and how often?</t>
  </si>
  <si>
    <t xml:space="preserve">Name roles, use cases, and weekly frequency.</t>
  </si>
  <si>
    <t xml:space="preserve">4</t>
  </si>
  <si>
    <t xml:space="preserve">What does success look like at 90 days?</t>
  </si>
  <si>
    <t xml:space="preserve">Define in numbers, not feelings.</t>
  </si>
  <si>
    <t xml:space="preserve">5</t>
  </si>
  <si>
    <t xml:space="preserve">What is our walk-away number?</t>
  </si>
  <si>
    <t xml:space="preserve">At what ROI do we cancel? Decide now.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</si>
</sst>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"/>
    <numFmt numFmtId="166" formatCode="#,##0"/>
    <numFmt numFmtId="167" formatCode="\$#,##0.00"/>
    <numFmt numFmtId="168" formatCode="#,##0.00"/>
    <numFmt numFmtId="169" formatCode="0.0%"/>
    <numFmt numFmtId="170" formatCode="#,##0.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2A4A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9"/>
      <color rgb="FF0000FF"/>
      <name val="Arial"/>
      <family val="0"/>
      <charset val="1"/>
    </font>
    <font>
      <b val="true"/>
      <sz val="12"/>
      <color rgb="FF1B2A4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3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4"/>
      <color rgb="FF1B2A4A"/>
      <name val="Arial"/>
      <family val="0"/>
      <charset val="1"/>
    </font>
    <font>
      <b val="true"/>
      <sz val="11"/>
      <color rgb="FF1B2A4A"/>
      <name val="Arial"/>
      <family val="0"/>
      <charset val="1"/>
    </font>
    <font>
      <b val="true"/>
      <sz val="1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5F5F5"/>
        <bgColor rgb="FFE8F5E9"/>
      </patternFill>
    </fill>
    <fill>
      <patternFill patternType="solid">
        <fgColor rgb="FFFFF9C4"/>
        <bgColor rgb="FFFFF3E0"/>
      </patternFill>
    </fill>
    <fill>
      <patternFill patternType="solid">
        <fgColor rgb="FFE8F5E9"/>
        <bgColor rgb="FFE0F2F1"/>
      </patternFill>
    </fill>
    <fill>
      <patternFill patternType="solid">
        <fgColor rgb="FFE8EAF6"/>
        <bgColor rgb="FFE0F2F1"/>
      </patternFill>
    </fill>
    <fill>
      <patternFill patternType="solid">
        <fgColor rgb="FFE0F2F1"/>
        <bgColor rgb="FFE8F5E9"/>
      </patternFill>
    </fill>
    <fill>
      <patternFill patternType="solid">
        <fgColor rgb="FFFFF3E0"/>
        <bgColor rgb="FFF5F5F5"/>
      </patternFill>
    </fill>
    <fill>
      <patternFill patternType="solid">
        <fgColor rgb="FF0D7C66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7C66"/>
      <rgbColor rgb="FFCCCCCC"/>
      <rgbColor rgb="FF808080"/>
      <rgbColor rgb="FF9999FF"/>
      <rgbColor rgb="FF993366"/>
      <rgbColor rgb="FFFFF9C4"/>
      <rgbColor rgb="FFE0F2F1"/>
      <rgbColor rgb="FF660066"/>
      <rgbColor rgb="FFFF8080"/>
      <rgbColor rgb="FF0066CC"/>
      <rgbColor rgb="FFF5F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E8EAF6"/>
      <rgbColor rgb="FFFFF3E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2A4A"/>
    <pageSetUpPr fitToPage="false"/>
  </sheetPr>
  <dimension ref="B1:E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2"/>
    <col collapsed="false" customWidth="true" hidden="false" outlineLevel="0" max="4" min="3" style="0" width="22"/>
    <col collapsed="false" customWidth="true" hidden="false" outlineLevel="0" max="5" min="5" style="0" width="36"/>
  </cols>
  <sheetData>
    <row r="1" customFormat="false" ht="19.7" hidden="false" customHeight="false" outlineLevel="0" collapsed="false">
      <c r="B1" s="1" t="s">
        <v>0</v>
      </c>
      <c r="C1" s="1"/>
      <c r="D1" s="1"/>
      <c r="E1" s="1"/>
    </row>
    <row r="2" customFormat="false" ht="15" hidden="false" customHeight="false" outlineLevel="0" collapsed="false">
      <c r="B2" s="2" t="s">
        <v>1</v>
      </c>
      <c r="C2" s="2"/>
      <c r="D2" s="2"/>
      <c r="E2" s="2"/>
    </row>
    <row r="3" customFormat="false" ht="15" hidden="false" customHeight="false" outlineLevel="0" collapsed="false">
      <c r="B3" s="3" t="s">
        <v>2</v>
      </c>
      <c r="C3" s="3"/>
      <c r="D3" s="3"/>
      <c r="E3" s="3"/>
    </row>
    <row r="5" customFormat="false" ht="15" hidden="false" customHeight="false" outlineLevel="0" collapsed="false">
      <c r="B5" s="4" t="s">
        <v>3</v>
      </c>
      <c r="C5" s="4"/>
      <c r="D5" s="4"/>
      <c r="E5" s="4"/>
    </row>
    <row r="6" customFormat="false" ht="15" hidden="false" customHeight="false" outlineLevel="0" collapsed="false">
      <c r="B6" s="5" t="s">
        <v>4</v>
      </c>
      <c r="C6" s="6"/>
      <c r="E6" s="7" t="s">
        <v>5</v>
      </c>
    </row>
    <row r="7" customFormat="false" ht="15" hidden="false" customHeight="false" outlineLevel="0" collapsed="false">
      <c r="B7" s="5" t="s">
        <v>6</v>
      </c>
      <c r="C7" s="8" t="n">
        <v>15000</v>
      </c>
      <c r="E7" s="7" t="s">
        <v>7</v>
      </c>
    </row>
    <row r="8" customFormat="false" ht="15" hidden="false" customHeight="false" outlineLevel="0" collapsed="false">
      <c r="B8" s="5" t="s">
        <v>8</v>
      </c>
      <c r="C8" s="8" t="n">
        <v>12000</v>
      </c>
      <c r="E8" s="7" t="s">
        <v>9</v>
      </c>
    </row>
    <row r="9" customFormat="false" ht="15" hidden="false" customHeight="false" outlineLevel="0" collapsed="false">
      <c r="B9" s="5" t="s">
        <v>10</v>
      </c>
      <c r="C9" s="9" t="n">
        <v>3</v>
      </c>
      <c r="E9" s="7" t="s">
        <v>11</v>
      </c>
    </row>
    <row r="10" customFormat="false" ht="15" hidden="false" customHeight="false" outlineLevel="0" collapsed="false">
      <c r="B10" s="5" t="s">
        <v>12</v>
      </c>
      <c r="C10" s="9" t="n">
        <v>80</v>
      </c>
      <c r="E10" s="7" t="s">
        <v>13</v>
      </c>
    </row>
    <row r="11" customFormat="false" ht="15" hidden="false" customHeight="false" outlineLevel="0" collapsed="false">
      <c r="B11" s="5" t="s">
        <v>14</v>
      </c>
      <c r="C11" s="10" t="n">
        <v>65</v>
      </c>
      <c r="E11" s="7" t="s">
        <v>15</v>
      </c>
    </row>
    <row r="12" customFormat="false" ht="15" hidden="false" customHeight="false" outlineLevel="0" collapsed="false">
      <c r="B12" s="5" t="s">
        <v>16</v>
      </c>
      <c r="C12" s="9" t="n">
        <v>120</v>
      </c>
      <c r="E12" s="7" t="s">
        <v>17</v>
      </c>
    </row>
    <row r="13" customFormat="false" ht="15" hidden="false" customHeight="false" outlineLevel="0" collapsed="false">
      <c r="B13" s="5" t="s">
        <v>18</v>
      </c>
      <c r="C13" s="10" t="n">
        <v>45</v>
      </c>
      <c r="E13" s="7"/>
    </row>
    <row r="14" customFormat="false" ht="15" hidden="false" customHeight="false" outlineLevel="0" collapsed="false">
      <c r="B14" s="5" t="s">
        <v>19</v>
      </c>
      <c r="C14" s="8" t="n">
        <v>3600</v>
      </c>
      <c r="E14" s="7" t="s">
        <v>20</v>
      </c>
    </row>
    <row r="16" customFormat="false" ht="15" hidden="false" customHeight="false" outlineLevel="0" collapsed="false">
      <c r="B16" s="4" t="s">
        <v>21</v>
      </c>
      <c r="C16" s="4"/>
      <c r="D16" s="4"/>
      <c r="E16" s="4"/>
    </row>
    <row r="17" customFormat="false" ht="15" hidden="false" customHeight="false" outlineLevel="0" collapsed="false">
      <c r="B17" s="5" t="s">
        <v>22</v>
      </c>
      <c r="C17" s="11" t="n">
        <f aca="false">IF(C9&gt;0,C8/C9,0)</f>
        <v>4000</v>
      </c>
      <c r="E17" s="7" t="s">
        <v>23</v>
      </c>
    </row>
    <row r="18" customFormat="false" ht="15" hidden="false" customHeight="false" outlineLevel="0" collapsed="false">
      <c r="B18" s="5" t="s">
        <v>24</v>
      </c>
      <c r="C18" s="11" t="n">
        <f aca="false">C10*C11</f>
        <v>5200</v>
      </c>
    </row>
    <row r="19" customFormat="false" ht="15" hidden="false" customHeight="false" outlineLevel="0" collapsed="false">
      <c r="B19" s="5" t="s">
        <v>25</v>
      </c>
      <c r="C19" s="11" t="n">
        <f aca="false">IF(C9&gt;0,(C12*C13)/C9,0)</f>
        <v>1800</v>
      </c>
    </row>
    <row r="20" customFormat="false" ht="15" hidden="false" customHeight="false" outlineLevel="0" collapsed="false">
      <c r="B20" s="5" t="s">
        <v>26</v>
      </c>
      <c r="C20" s="12" t="n">
        <f aca="false">C7+C17+C18+C19+C14</f>
        <v>29600</v>
      </c>
      <c r="E20" s="7" t="s">
        <v>27</v>
      </c>
    </row>
    <row r="21" customFormat="false" ht="15" hidden="false" customHeight="false" outlineLevel="0" collapsed="false">
      <c r="B21" s="5" t="s">
        <v>28</v>
      </c>
      <c r="C21" s="11" t="n">
        <f aca="false">C20*C9</f>
        <v>88800</v>
      </c>
    </row>
    <row r="23" customFormat="false" ht="15" hidden="false" customHeight="false" outlineLevel="0" collapsed="false">
      <c r="B23" s="13" t="s">
        <v>29</v>
      </c>
      <c r="C23" s="13"/>
      <c r="D23" s="13"/>
      <c r="E23" s="13"/>
    </row>
    <row r="24" customFormat="false" ht="15" hidden="false" customHeight="false" outlineLevel="0" collapsed="false">
      <c r="B24" s="5" t="s">
        <v>30</v>
      </c>
      <c r="C24" s="8" t="n">
        <v>30000</v>
      </c>
      <c r="E24" s="7" t="s">
        <v>31</v>
      </c>
    </row>
    <row r="25" customFormat="false" ht="15" hidden="false" customHeight="false" outlineLevel="0" collapsed="false">
      <c r="B25" s="5" t="s">
        <v>32</v>
      </c>
      <c r="C25" s="8" t="n">
        <v>0</v>
      </c>
      <c r="E25" s="7" t="s">
        <v>33</v>
      </c>
    </row>
    <row r="26" customFormat="false" ht="15" hidden="false" customHeight="false" outlineLevel="0" collapsed="false">
      <c r="B26" s="5" t="s">
        <v>34</v>
      </c>
      <c r="C26" s="14" t="n">
        <f aca="false">(C24+C25)-C20</f>
        <v>400</v>
      </c>
      <c r="E26" s="7" t="s">
        <v>35</v>
      </c>
    </row>
    <row r="28" customFormat="false" ht="15" hidden="false" customHeight="false" outlineLevel="0" collapsed="false">
      <c r="B28" s="15" t="s">
        <v>36</v>
      </c>
      <c r="C28" s="15"/>
      <c r="D28" s="15"/>
      <c r="E28" s="15"/>
    </row>
    <row r="29" customFormat="false" ht="15" hidden="false" customHeight="false" outlineLevel="0" collapsed="false">
      <c r="B29" s="5" t="s">
        <v>37</v>
      </c>
      <c r="C29" s="16" t="n">
        <v>15</v>
      </c>
      <c r="E29" s="7" t="s">
        <v>38</v>
      </c>
    </row>
    <row r="30" customFormat="false" ht="15" hidden="false" customHeight="false" outlineLevel="0" collapsed="false">
      <c r="B30" s="5" t="s">
        <v>39</v>
      </c>
      <c r="C30" s="17" t="n">
        <v>0.7</v>
      </c>
      <c r="E30" s="7" t="s">
        <v>40</v>
      </c>
    </row>
    <row r="31" customFormat="false" ht="15" hidden="false" customHeight="false" outlineLevel="0" collapsed="false">
      <c r="B31" s="5" t="s">
        <v>41</v>
      </c>
      <c r="C31" s="18" t="n">
        <f aca="false">C29*C30</f>
        <v>10.5</v>
      </c>
    </row>
    <row r="32" customFormat="false" ht="15" hidden="false" customHeight="false" outlineLevel="0" collapsed="false">
      <c r="B32" s="5" t="s">
        <v>42</v>
      </c>
      <c r="C32" s="10" t="n">
        <v>52</v>
      </c>
    </row>
    <row r="33" customFormat="false" ht="15" hidden="false" customHeight="false" outlineLevel="0" collapsed="false">
      <c r="B33" s="5" t="s">
        <v>43</v>
      </c>
      <c r="C33" s="17" t="n">
        <v>0.6</v>
      </c>
      <c r="E33" s="7" t="s">
        <v>44</v>
      </c>
    </row>
    <row r="34" customFormat="false" ht="15" hidden="false" customHeight="false" outlineLevel="0" collapsed="false">
      <c r="B34" s="5" t="s">
        <v>45</v>
      </c>
      <c r="C34" s="14" t="n">
        <f aca="false">C31*C32*52*C33</f>
        <v>17035.2</v>
      </c>
      <c r="E34" s="7" t="s">
        <v>46</v>
      </c>
    </row>
    <row r="36" customFormat="false" ht="15" hidden="false" customHeight="false" outlineLevel="0" collapsed="false">
      <c r="B36" s="19" t="s">
        <v>47</v>
      </c>
      <c r="C36" s="19"/>
      <c r="D36" s="19"/>
      <c r="E36" s="19"/>
    </row>
    <row r="37" customFormat="false" ht="15" hidden="false" customHeight="false" outlineLevel="0" collapsed="false">
      <c r="B37" s="5" t="s">
        <v>48</v>
      </c>
      <c r="C37" s="17" t="n">
        <v>0.04</v>
      </c>
      <c r="E37" s="7" t="s">
        <v>49</v>
      </c>
    </row>
    <row r="38" customFormat="false" ht="15" hidden="false" customHeight="false" outlineLevel="0" collapsed="false">
      <c r="B38" s="5" t="s">
        <v>50</v>
      </c>
      <c r="C38" s="17" t="n">
        <v>0.005</v>
      </c>
    </row>
    <row r="39" customFormat="false" ht="15" hidden="false" customHeight="false" outlineLevel="0" collapsed="false">
      <c r="B39" s="5" t="s">
        <v>51</v>
      </c>
      <c r="C39" s="9" t="n">
        <v>10000</v>
      </c>
    </row>
    <row r="40" customFormat="false" ht="15" hidden="false" customHeight="false" outlineLevel="0" collapsed="false">
      <c r="B40" s="5" t="s">
        <v>52</v>
      </c>
      <c r="C40" s="10" t="n">
        <v>35</v>
      </c>
      <c r="E40" s="7" t="s">
        <v>53</v>
      </c>
    </row>
    <row r="41" customFormat="false" ht="15" hidden="false" customHeight="false" outlineLevel="0" collapsed="false">
      <c r="B41" s="5" t="s">
        <v>54</v>
      </c>
      <c r="C41" s="14" t="n">
        <f aca="false">(C37-C38)*C39*C40</f>
        <v>12250</v>
      </c>
    </row>
    <row r="43" customFormat="false" ht="16.15" hidden="false" customHeight="false" outlineLevel="0" collapsed="false">
      <c r="B43" s="20" t="s">
        <v>55</v>
      </c>
      <c r="C43" s="20"/>
      <c r="D43" s="20"/>
      <c r="E43" s="20"/>
    </row>
    <row r="44" customFormat="false" ht="15" hidden="false" customHeight="false" outlineLevel="0" collapsed="false">
      <c r="B44" s="5" t="s">
        <v>56</v>
      </c>
      <c r="C44" s="14" t="n">
        <f aca="false">C26+C34+C41</f>
        <v>29685.2</v>
      </c>
    </row>
    <row r="45" customFormat="false" ht="15" hidden="false" customHeight="false" outlineLevel="0" collapsed="false">
      <c r="B45" s="5" t="s">
        <v>57</v>
      </c>
      <c r="C45" s="11" t="n">
        <f aca="false">C20</f>
        <v>29600</v>
      </c>
    </row>
    <row r="46" customFormat="false" ht="16.15" hidden="false" customHeight="false" outlineLevel="0" collapsed="false">
      <c r="B46" s="5" t="s">
        <v>58</v>
      </c>
      <c r="C46" s="21" t="n">
        <f aca="false">C44-C45</f>
        <v>85.2000000000044</v>
      </c>
    </row>
    <row r="47" customFormat="false" ht="17.35" hidden="false" customHeight="false" outlineLevel="0" collapsed="false">
      <c r="B47" s="5" t="s">
        <v>59</v>
      </c>
      <c r="C47" s="22" t="n">
        <f aca="false">IF(C45&gt;0,(C44-C45)/C45,0)</f>
        <v>0.00287837837837853</v>
      </c>
    </row>
    <row r="49" customFormat="false" ht="17.35" hidden="false" customHeight="false" outlineLevel="0" collapsed="false">
      <c r="B49" s="5" t="s">
        <v>60</v>
      </c>
      <c r="C49" s="23" t="n">
        <f aca="false">IF(C44&gt;0,(C20/(C44/12)),0)</f>
        <v>11.9655585948553</v>
      </c>
      <c r="E49" s="7" t="s">
        <v>61</v>
      </c>
    </row>
    <row r="51" customFormat="false" ht="15" hidden="false" customHeight="false" outlineLevel="0" collapsed="false">
      <c r="B51" s="4" t="s">
        <v>62</v>
      </c>
      <c r="C51" s="4"/>
      <c r="D51" s="4"/>
      <c r="E51" s="4"/>
    </row>
    <row r="52" customFormat="false" ht="15" hidden="false" customHeight="false" outlineLevel="0" collapsed="false">
      <c r="B52" s="5" t="s">
        <v>63</v>
      </c>
      <c r="D52" s="24" t="s">
        <v>64</v>
      </c>
    </row>
    <row r="53" customFormat="false" ht="15" hidden="false" customHeight="false" outlineLevel="0" collapsed="false">
      <c r="B53" s="5" t="s">
        <v>65</v>
      </c>
      <c r="D53" s="24" t="s">
        <v>66</v>
      </c>
    </row>
    <row r="54" customFormat="false" ht="15" hidden="false" customHeight="false" outlineLevel="0" collapsed="false">
      <c r="B54" s="5" t="s">
        <v>67</v>
      </c>
      <c r="D54" s="24" t="s">
        <v>68</v>
      </c>
    </row>
    <row r="55" customFormat="false" ht="15" hidden="false" customHeight="false" outlineLevel="0" collapsed="false">
      <c r="B55" s="5" t="s">
        <v>69</v>
      </c>
      <c r="D55" s="24" t="s">
        <v>70</v>
      </c>
    </row>
  </sheetData>
  <mergeCells count="10">
    <mergeCell ref="B1:E1"/>
    <mergeCell ref="B2:E2"/>
    <mergeCell ref="B3:E3"/>
    <mergeCell ref="B5:E5"/>
    <mergeCell ref="B16:E16"/>
    <mergeCell ref="B23:E23"/>
    <mergeCell ref="B28:E28"/>
    <mergeCell ref="B36:E36"/>
    <mergeCell ref="B43:E43"/>
    <mergeCell ref="B51:E51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D7C66"/>
    <pageSetUpPr fitToPage="false"/>
  </sheetPr>
  <dimension ref="B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5"/>
    <col collapsed="false" customWidth="true" hidden="false" outlineLevel="0" max="4" min="3" style="0" width="50"/>
  </cols>
  <sheetData>
    <row r="1" customFormat="false" ht="17.35" hidden="false" customHeight="false" outlineLevel="0" collapsed="false">
      <c r="B1" s="25" t="s">
        <v>71</v>
      </c>
      <c r="C1" s="25"/>
      <c r="D1" s="25"/>
    </row>
    <row r="2" customFormat="false" ht="15" hidden="false" customHeight="false" outlineLevel="0" collapsed="false">
      <c r="B2" s="26" t="s">
        <v>72</v>
      </c>
      <c r="C2" s="26"/>
      <c r="D2" s="26"/>
    </row>
    <row r="4" customFormat="false" ht="15" hidden="false" customHeight="false" outlineLevel="0" collapsed="false">
      <c r="B4" s="27" t="s">
        <v>73</v>
      </c>
      <c r="C4" s="28" t="s">
        <v>74</v>
      </c>
      <c r="D4" s="7" t="s">
        <v>75</v>
      </c>
    </row>
    <row r="5" customFormat="false" ht="39.75" hidden="false" customHeight="true" outlineLevel="0" collapsed="false">
      <c r="C5" s="6"/>
      <c r="D5" s="6"/>
    </row>
    <row r="7" customFormat="false" ht="15" hidden="false" customHeight="false" outlineLevel="0" collapsed="false">
      <c r="B7" s="27" t="s">
        <v>76</v>
      </c>
      <c r="C7" s="28" t="s">
        <v>77</v>
      </c>
      <c r="D7" s="7" t="s">
        <v>78</v>
      </c>
    </row>
    <row r="8" customFormat="false" ht="39.75" hidden="false" customHeight="true" outlineLevel="0" collapsed="false">
      <c r="C8" s="6"/>
      <c r="D8" s="6"/>
    </row>
    <row r="10" customFormat="false" ht="15" hidden="false" customHeight="false" outlineLevel="0" collapsed="false">
      <c r="B10" s="27" t="s">
        <v>79</v>
      </c>
      <c r="C10" s="28" t="s">
        <v>80</v>
      </c>
      <c r="D10" s="7" t="s">
        <v>81</v>
      </c>
    </row>
    <row r="11" customFormat="false" ht="39.75" hidden="false" customHeight="true" outlineLevel="0" collapsed="false">
      <c r="C11" s="6"/>
      <c r="D11" s="6"/>
    </row>
    <row r="13" customFormat="false" ht="15" hidden="false" customHeight="false" outlineLevel="0" collapsed="false">
      <c r="B13" s="27" t="s">
        <v>82</v>
      </c>
      <c r="C13" s="28" t="s">
        <v>83</v>
      </c>
      <c r="D13" s="7" t="s">
        <v>84</v>
      </c>
    </row>
    <row r="14" customFormat="false" ht="39.75" hidden="false" customHeight="true" outlineLevel="0" collapsed="false">
      <c r="C14" s="6"/>
      <c r="D14" s="6"/>
    </row>
    <row r="16" customFormat="false" ht="15" hidden="false" customHeight="false" outlineLevel="0" collapsed="false">
      <c r="B16" s="27" t="s">
        <v>85</v>
      </c>
      <c r="C16" s="28" t="s">
        <v>86</v>
      </c>
      <c r="D16" s="7" t="s">
        <v>87</v>
      </c>
    </row>
    <row r="17" customFormat="false" ht="39.75" hidden="false" customHeight="true" outlineLevel="0" collapsed="false">
      <c r="C17" s="6"/>
      <c r="D17" s="6"/>
    </row>
  </sheetData>
  <mergeCells count="7">
    <mergeCell ref="B1:D1"/>
    <mergeCell ref="B2:D2"/>
    <mergeCell ref="C5:D5"/>
    <mergeCell ref="C8:D8"/>
    <mergeCell ref="C11:D11"/>
    <mergeCell ref="C14:D14"/>
    <mergeCell ref="C17:D17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2026-06-02T15:51:21Z</dcterms:created>
  <dc:creator>openpyxl</dc:creator>
  <dc:description/>
  <dc:language>en-US</dc:language>
  <cp:lastModifiedBy/>
  <dcterms:modified xsi:type="dcterms:W3CDTF">2026-06-02T15:51:21Z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